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ohne besondere Lernleistung" sheetId="1" r:id="rId1"/>
    <sheet name="mit besonderer Lernleistung" sheetId="2" r:id="rId2"/>
  </sheets>
  <definedNames>
    <definedName name="_xlnm.Print_Area" localSheetId="1">'mit besonderer Lernleistung'!$A$1:$H$33</definedName>
    <definedName name="_xlnm.Print_Area" localSheetId="0">'ohne besondere Lernleistung'!$A$1:$H$33</definedName>
  </definedNames>
  <calcPr fullCalcOnLoad="1"/>
</workbook>
</file>

<file path=xl/sharedStrings.xml><?xml version="1.0" encoding="utf-8"?>
<sst xmlns="http://schemas.openxmlformats.org/spreadsheetml/2006/main" count="144" uniqueCount="62">
  <si>
    <t>3. Prüfungsfach</t>
  </si>
  <si>
    <t>4. Prüfungsfach</t>
  </si>
  <si>
    <t>Prüfung</t>
  </si>
  <si>
    <t>Deutsch</t>
  </si>
  <si>
    <t>Englisch</t>
  </si>
  <si>
    <t>Französisch</t>
  </si>
  <si>
    <t>Latein</t>
  </si>
  <si>
    <t>Spanisch</t>
  </si>
  <si>
    <t>Niederländisch</t>
  </si>
  <si>
    <t>Kunst</t>
  </si>
  <si>
    <t>Musik</t>
  </si>
  <si>
    <t>Darstellendes Spiel</t>
  </si>
  <si>
    <t>Geschichte</t>
  </si>
  <si>
    <t>Erdkunde</t>
  </si>
  <si>
    <t>Pädagogik</t>
  </si>
  <si>
    <t>Rechtskunde</t>
  </si>
  <si>
    <t>Philosophie</t>
  </si>
  <si>
    <t>Mathematik</t>
  </si>
  <si>
    <t>Physik</t>
  </si>
  <si>
    <t>Chemie</t>
  </si>
  <si>
    <t>Biologie</t>
  </si>
  <si>
    <t>Informatik</t>
  </si>
  <si>
    <t>Wirtschaftslehre</t>
  </si>
  <si>
    <t>Punkte</t>
  </si>
  <si>
    <t>Block I</t>
  </si>
  <si>
    <t>Block II</t>
  </si>
  <si>
    <t>Gesamtpunktzahl</t>
  </si>
  <si>
    <t>Durchschnittsnote</t>
  </si>
  <si>
    <t>bestanden</t>
  </si>
  <si>
    <t>4 Kurse</t>
  </si>
  <si>
    <t>4 Kurse (wenn nicht PF)</t>
  </si>
  <si>
    <t>2 Kurse (wenn nicht PF)</t>
  </si>
  <si>
    <t>Religion / Werte und Normen</t>
  </si>
  <si>
    <t>Sport</t>
  </si>
  <si>
    <t>max. 3 Kurse (wenn nicht PF)</t>
  </si>
  <si>
    <t>Gesamtpunktzahl:</t>
  </si>
  <si>
    <t>von</t>
  </si>
  <si>
    <t>bis</t>
  </si>
  <si>
    <t>Durchschnittsnote:</t>
  </si>
  <si>
    <t>eigene</t>
  </si>
  <si>
    <t>1. Prüfungsfach</t>
  </si>
  <si>
    <t>2. Prüfungsfach</t>
  </si>
  <si>
    <t>5. Prüfungsfach</t>
  </si>
  <si>
    <t>Anzahl</t>
  </si>
  <si>
    <t>Halbjahres-</t>
  </si>
  <si>
    <t>ergebnisse:</t>
  </si>
  <si>
    <t>Politik-Wirtschaft</t>
  </si>
  <si>
    <t>4 Kurse (wenn nicht PF) bzw. 2x4 im sprachl. Schwerpunkt</t>
  </si>
  <si>
    <t>Besondere Lernleistung</t>
  </si>
  <si>
    <t>keine Kurse</t>
  </si>
  <si>
    <t>Seminarfach</t>
  </si>
  <si>
    <t>1. Halbj.</t>
  </si>
  <si>
    <t>2. Halbj.</t>
  </si>
  <si>
    <t>3. Halbj.</t>
  </si>
  <si>
    <t>4. Halbj.</t>
  </si>
  <si>
    <t>2 Kurse</t>
  </si>
  <si>
    <t>4 Kurse (wenn nicht PF), 4 zusätzl. im naturw. Schwerpunkt o. 4 Informatik</t>
  </si>
  <si>
    <t>4 Kurse (wenn nicht PF),  4 zusätzl. im naturw. Schwerpunkt o. 4 Informatik</t>
  </si>
  <si>
    <t>Es werden nur die 36 Halbjahresergebnisse eingetragen, die in die Abiturwertung eingehen. Darunter je Prüfungsfach 4 und die Ergebnisse nach Anlage 3 AVO-GOFAK. Je Fach maximal 4 Ergebnisse. Auf die Erfüllung aller Bedingungen der Prüfungsordnung ist zu achten.</t>
  </si>
  <si>
    <t>Es werden nur die 36 Halbjahresergebnisse eingetragen, die in die Abiturwertung eingehen. Darunter je Prüfungsfach 4 und die Ergebnisse nach Anlage 3 AVO-GOFAK. Je Fach höchstens 4 Ergebnisse. Auf die Erfüllung aller Bedingungen der Prüfungsordnung ist zu achten.</t>
  </si>
  <si>
    <r>
      <t xml:space="preserve">Tinas cooler 11-Abirechner (Verordnungen von 2011)                                                               Berechnung der Abitur-Durchschnittsnote </t>
    </r>
    <r>
      <rPr>
        <b/>
        <sz val="16"/>
        <color indexed="10"/>
        <rFont val="Arial"/>
        <family val="2"/>
      </rPr>
      <t>ohne</t>
    </r>
    <r>
      <rPr>
        <b/>
        <sz val="16"/>
        <rFont val="Arial"/>
        <family val="2"/>
      </rPr>
      <t xml:space="preserve"> besondere Lernleistung</t>
    </r>
  </si>
  <si>
    <r>
      <t xml:space="preserve">Tinas cooler 11-Abirechner (Verordnungen von 2011)                                                               Berechnung der Abitur-Durchschnittsnote </t>
    </r>
    <r>
      <rPr>
        <b/>
        <sz val="16"/>
        <color indexed="10"/>
        <rFont val="Arial"/>
        <family val="2"/>
      </rPr>
      <t>mit</t>
    </r>
    <r>
      <rPr>
        <b/>
        <sz val="16"/>
        <rFont val="Arial"/>
        <family val="2"/>
      </rPr>
      <t xml:space="preserve"> besonderer Lernleistung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</si>
</sst>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E+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1" fontId="0" fillId="7" borderId="4" xfId="0" applyNumberFormat="1" applyFill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5" xfId="0" applyFill="1" applyBorder="1" applyAlignment="1">
      <alignment/>
    </xf>
    <xf numFmtId="0" fontId="0" fillId="0" borderId="6" xfId="0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0" fillId="2" borderId="5" xfId="0" applyFill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3" borderId="5" xfId="0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 horizontal="center" vertical="center"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tabSelected="1" zoomScale="89" zoomScaleNormal="89" workbookViewId="0" topLeftCell="A1">
      <selection activeCell="C3" sqref="C3"/>
    </sheetView>
  </sheetViews>
  <sheetFormatPr defaultColWidth="11.421875" defaultRowHeight="12.75"/>
  <cols>
    <col min="1" max="1" width="33.57421875" style="3" customWidth="1"/>
    <col min="2" max="2" width="26.8515625" style="2" customWidth="1"/>
    <col min="3" max="6" width="8.7109375" style="4" customWidth="1"/>
    <col min="7" max="7" width="8.7109375" style="2" customWidth="1"/>
    <col min="8" max="8" width="17.140625" style="4" bestFit="1" customWidth="1"/>
    <col min="9" max="10" width="11.421875" style="4" customWidth="1"/>
    <col min="11" max="11" width="18.57421875" style="4" bestFit="1" customWidth="1"/>
    <col min="12" max="12" width="4.421875" style="4" bestFit="1" customWidth="1"/>
    <col min="13" max="14" width="17.140625" style="4" bestFit="1" customWidth="1"/>
    <col min="15" max="16" width="4.421875" style="4" bestFit="1" customWidth="1"/>
    <col min="17" max="17" width="17.140625" style="4" bestFit="1" customWidth="1"/>
    <col min="18" max="18" width="16.140625" style="4" bestFit="1" customWidth="1"/>
    <col min="19" max="254" width="11.421875" style="4" customWidth="1"/>
    <col min="255" max="16384" width="11.421875" style="5" customWidth="1"/>
  </cols>
  <sheetData>
    <row r="1" spans="1:8" s="1" customFormat="1" ht="42" customHeight="1" thickTop="1">
      <c r="A1" s="42" t="s">
        <v>60</v>
      </c>
      <c r="B1" s="43"/>
      <c r="C1" s="43"/>
      <c r="D1" s="43"/>
      <c r="E1" s="43"/>
      <c r="F1" s="43"/>
      <c r="G1" s="43"/>
      <c r="H1" s="44"/>
    </row>
    <row r="2" spans="1:18" s="2" customFormat="1" ht="12.75">
      <c r="A2" s="26"/>
      <c r="B2" s="6"/>
      <c r="C2" s="7" t="s">
        <v>51</v>
      </c>
      <c r="D2" s="7" t="s">
        <v>52</v>
      </c>
      <c r="E2" s="7" t="s">
        <v>53</v>
      </c>
      <c r="F2" s="7" t="s">
        <v>54</v>
      </c>
      <c r="G2" s="7" t="s">
        <v>2</v>
      </c>
      <c r="H2" s="27" t="s">
        <v>23</v>
      </c>
      <c r="K2" s="20" t="s">
        <v>35</v>
      </c>
      <c r="L2" s="20">
        <f>H16</f>
        <v>0</v>
      </c>
      <c r="M2" s="19"/>
      <c r="N2" s="21"/>
      <c r="O2"/>
      <c r="P2"/>
      <c r="Q2" s="23"/>
      <c r="R2" s="22"/>
    </row>
    <row r="3" spans="1:18" ht="12.75">
      <c r="A3" s="28" t="s">
        <v>40</v>
      </c>
      <c r="B3" s="11" t="s">
        <v>29</v>
      </c>
      <c r="C3" s="13"/>
      <c r="D3" s="13"/>
      <c r="E3" s="13"/>
      <c r="F3" s="13"/>
      <c r="G3" s="13"/>
      <c r="H3" s="27"/>
      <c r="K3" s="18"/>
      <c r="L3" s="18"/>
      <c r="M3" s="19"/>
      <c r="N3" s="21" t="s">
        <v>39</v>
      </c>
      <c r="O3"/>
      <c r="P3"/>
      <c r="Q3" s="23"/>
      <c r="R3" s="21" t="s">
        <v>39</v>
      </c>
    </row>
    <row r="4" spans="1:18" ht="12.75">
      <c r="A4" s="28" t="s">
        <v>41</v>
      </c>
      <c r="B4" s="11" t="s">
        <v>29</v>
      </c>
      <c r="C4" s="13"/>
      <c r="D4" s="13"/>
      <c r="E4" s="13"/>
      <c r="F4" s="13"/>
      <c r="G4" s="13"/>
      <c r="H4" s="29"/>
      <c r="K4" s="18" t="s">
        <v>36</v>
      </c>
      <c r="L4" s="18" t="s">
        <v>37</v>
      </c>
      <c r="M4" s="19" t="s">
        <v>27</v>
      </c>
      <c r="N4" s="21" t="s">
        <v>27</v>
      </c>
      <c r="O4" s="18" t="s">
        <v>36</v>
      </c>
      <c r="P4" s="18" t="s">
        <v>37</v>
      </c>
      <c r="Q4" s="19" t="s">
        <v>27</v>
      </c>
      <c r="R4" s="21" t="s">
        <v>27</v>
      </c>
    </row>
    <row r="5" spans="1:18" ht="12.75">
      <c r="A5" s="28" t="s">
        <v>0</v>
      </c>
      <c r="B5" s="11" t="s">
        <v>29</v>
      </c>
      <c r="C5" s="13"/>
      <c r="D5" s="13"/>
      <c r="E5" s="13"/>
      <c r="F5" s="13"/>
      <c r="G5" s="13"/>
      <c r="H5" s="27"/>
      <c r="R5" s="21">
        <f>IF(O6&lt;=$L$2,IF($L$2&lt;=P6,Q6,""),"")</f>
      </c>
    </row>
    <row r="6" spans="1:18" ht="12.75">
      <c r="A6" s="28" t="s">
        <v>1</v>
      </c>
      <c r="B6" s="11" t="s">
        <v>29</v>
      </c>
      <c r="C6" s="13"/>
      <c r="D6" s="13"/>
      <c r="E6" s="13"/>
      <c r="F6" s="13"/>
      <c r="G6" s="13"/>
      <c r="H6" s="30"/>
      <c r="K6" s="18">
        <v>300</v>
      </c>
      <c r="L6" s="18">
        <v>300</v>
      </c>
      <c r="M6" s="19">
        <v>4</v>
      </c>
      <c r="N6" s="21">
        <f aca="true" t="shared" si="0" ref="N6:N20">IF(K6&lt;=$L$2,IF($L$2&lt;=L6,M6,""),"")</f>
      </c>
      <c r="O6" s="18">
        <v>553</v>
      </c>
      <c r="P6" s="18">
        <v>570</v>
      </c>
      <c r="Q6" s="19">
        <v>2.5</v>
      </c>
      <c r="R6" s="21"/>
    </row>
    <row r="7" spans="1:18" ht="12.75">
      <c r="A7" s="28" t="s">
        <v>42</v>
      </c>
      <c r="B7" s="11" t="s">
        <v>29</v>
      </c>
      <c r="C7" s="13"/>
      <c r="D7" s="13"/>
      <c r="E7" s="13"/>
      <c r="F7" s="13"/>
      <c r="G7" s="13"/>
      <c r="H7" s="27"/>
      <c r="K7" s="18">
        <v>301</v>
      </c>
      <c r="L7" s="18">
        <v>318</v>
      </c>
      <c r="M7" s="19">
        <v>3.9</v>
      </c>
      <c r="N7" s="21">
        <f t="shared" si="0"/>
      </c>
      <c r="O7" s="18">
        <v>571</v>
      </c>
      <c r="P7" s="18">
        <v>588</v>
      </c>
      <c r="Q7" s="19">
        <v>2.4</v>
      </c>
      <c r="R7" s="21">
        <f aca="true" t="shared" si="1" ref="R7:R17">IF(O7&lt;=$L$2,IF($L$2&lt;=P7,Q7,""),"")</f>
      </c>
    </row>
    <row r="8" spans="1:18" ht="12.75">
      <c r="A8" s="31" t="s">
        <v>3</v>
      </c>
      <c r="B8" s="8" t="s">
        <v>30</v>
      </c>
      <c r="C8" s="14"/>
      <c r="D8" s="14"/>
      <c r="E8" s="14"/>
      <c r="F8" s="14"/>
      <c r="G8" s="24"/>
      <c r="H8" s="27" t="s">
        <v>24</v>
      </c>
      <c r="K8" s="18">
        <v>319</v>
      </c>
      <c r="L8" s="18">
        <v>336</v>
      </c>
      <c r="M8" s="19">
        <v>3.8</v>
      </c>
      <c r="N8" s="21">
        <f t="shared" si="0"/>
      </c>
      <c r="O8" s="18">
        <v>589</v>
      </c>
      <c r="P8" s="18">
        <v>606</v>
      </c>
      <c r="Q8" s="19">
        <v>2.3</v>
      </c>
      <c r="R8" s="21">
        <f t="shared" si="1"/>
      </c>
    </row>
    <row r="9" spans="1:18" ht="12.75">
      <c r="A9" s="31" t="s">
        <v>4</v>
      </c>
      <c r="B9" s="51" t="s">
        <v>47</v>
      </c>
      <c r="C9" s="14"/>
      <c r="D9" s="14"/>
      <c r="E9" s="14"/>
      <c r="F9" s="14"/>
      <c r="G9" s="24"/>
      <c r="H9" s="30">
        <f>(SUM(C3:F4)*2+SUM(C5:F31))/1.1</f>
        <v>0</v>
      </c>
      <c r="K9" s="18">
        <v>337</v>
      </c>
      <c r="L9" s="18">
        <v>354</v>
      </c>
      <c r="M9" s="19">
        <v>3.7</v>
      </c>
      <c r="N9" s="21">
        <f t="shared" si="0"/>
      </c>
      <c r="O9" s="18">
        <v>607</v>
      </c>
      <c r="P9" s="18">
        <v>624</v>
      </c>
      <c r="Q9" s="19">
        <v>2.2</v>
      </c>
      <c r="R9" s="21">
        <f t="shared" si="1"/>
      </c>
    </row>
    <row r="10" spans="1:18" ht="12.75">
      <c r="A10" s="31" t="s">
        <v>5</v>
      </c>
      <c r="B10" s="51"/>
      <c r="C10" s="14"/>
      <c r="D10" s="14"/>
      <c r="E10" s="14"/>
      <c r="F10" s="14"/>
      <c r="G10" s="24"/>
      <c r="H10" s="27"/>
      <c r="K10" s="18">
        <v>355</v>
      </c>
      <c r="L10" s="18">
        <v>372</v>
      </c>
      <c r="M10" s="19">
        <v>3.6</v>
      </c>
      <c r="N10" s="21">
        <f t="shared" si="0"/>
      </c>
      <c r="O10" s="18">
        <v>625</v>
      </c>
      <c r="P10" s="18">
        <v>642</v>
      </c>
      <c r="Q10" s="19">
        <v>2.1</v>
      </c>
      <c r="R10" s="21">
        <f t="shared" si="1"/>
      </c>
    </row>
    <row r="11" spans="1:18" ht="12.75">
      <c r="A11" s="31" t="s">
        <v>6</v>
      </c>
      <c r="B11" s="51"/>
      <c r="C11" s="14"/>
      <c r="D11" s="14"/>
      <c r="E11" s="14"/>
      <c r="F11" s="14"/>
      <c r="G11" s="24"/>
      <c r="H11" s="27" t="s">
        <v>25</v>
      </c>
      <c r="K11" s="18">
        <v>373</v>
      </c>
      <c r="L11" s="18">
        <v>390</v>
      </c>
      <c r="M11" s="19">
        <v>3.5</v>
      </c>
      <c r="N11" s="21">
        <f t="shared" si="0"/>
      </c>
      <c r="O11" s="18">
        <v>643</v>
      </c>
      <c r="P11" s="18">
        <v>660</v>
      </c>
      <c r="Q11" s="19">
        <v>2</v>
      </c>
      <c r="R11" s="21">
        <f t="shared" si="1"/>
      </c>
    </row>
    <row r="12" spans="1:18" ht="12.75">
      <c r="A12" s="31" t="s">
        <v>7</v>
      </c>
      <c r="B12" s="51"/>
      <c r="C12" s="14"/>
      <c r="D12" s="14"/>
      <c r="E12" s="14"/>
      <c r="F12" s="14"/>
      <c r="G12" s="24"/>
      <c r="H12" s="30">
        <f>4*(G3+G4+G5+G6+G7)</f>
        <v>0</v>
      </c>
      <c r="K12" s="18">
        <v>391</v>
      </c>
      <c r="L12" s="18">
        <v>408</v>
      </c>
      <c r="M12" s="19">
        <v>3.4</v>
      </c>
      <c r="N12" s="21">
        <f t="shared" si="0"/>
      </c>
      <c r="O12" s="18">
        <v>661</v>
      </c>
      <c r="P12" s="18">
        <v>678</v>
      </c>
      <c r="Q12" s="19">
        <v>1.9</v>
      </c>
      <c r="R12" s="21">
        <f t="shared" si="1"/>
      </c>
    </row>
    <row r="13" spans="1:18" ht="12.75">
      <c r="A13" s="31" t="s">
        <v>8</v>
      </c>
      <c r="B13" s="51"/>
      <c r="C13" s="14"/>
      <c r="D13" s="14"/>
      <c r="E13" s="14"/>
      <c r="F13" s="14"/>
      <c r="G13" s="24"/>
      <c r="H13" s="27"/>
      <c r="K13" s="18">
        <v>409</v>
      </c>
      <c r="L13" s="18">
        <v>426</v>
      </c>
      <c r="M13" s="19">
        <v>3.3</v>
      </c>
      <c r="N13" s="21">
        <f t="shared" si="0"/>
      </c>
      <c r="O13" s="18">
        <v>679</v>
      </c>
      <c r="P13" s="18">
        <v>696</v>
      </c>
      <c r="Q13" s="19">
        <v>1.8</v>
      </c>
      <c r="R13" s="21">
        <f t="shared" si="1"/>
      </c>
    </row>
    <row r="14" spans="1:18" ht="12.75">
      <c r="A14" s="31" t="s">
        <v>9</v>
      </c>
      <c r="B14" s="52" t="s">
        <v>31</v>
      </c>
      <c r="C14" s="14"/>
      <c r="D14" s="14"/>
      <c r="E14" s="14"/>
      <c r="F14" s="14"/>
      <c r="G14" s="24"/>
      <c r="H14" s="27"/>
      <c r="K14" s="18">
        <v>427</v>
      </c>
      <c r="L14" s="18">
        <v>444</v>
      </c>
      <c r="M14" s="19">
        <v>3.2</v>
      </c>
      <c r="N14" s="21">
        <f t="shared" si="0"/>
      </c>
      <c r="O14" s="18">
        <v>697</v>
      </c>
      <c r="P14" s="18">
        <v>714</v>
      </c>
      <c r="Q14" s="19">
        <v>1.7</v>
      </c>
      <c r="R14" s="21">
        <f t="shared" si="1"/>
      </c>
    </row>
    <row r="15" spans="1:18" ht="12.75">
      <c r="A15" s="31" t="s">
        <v>10</v>
      </c>
      <c r="B15" s="52"/>
      <c r="C15" s="14"/>
      <c r="D15" s="14"/>
      <c r="E15" s="14"/>
      <c r="F15" s="14"/>
      <c r="G15" s="24"/>
      <c r="H15" s="27" t="s">
        <v>26</v>
      </c>
      <c r="K15" s="18">
        <v>445</v>
      </c>
      <c r="L15" s="18">
        <v>462</v>
      </c>
      <c r="M15" s="19">
        <v>3.1</v>
      </c>
      <c r="N15" s="21">
        <f t="shared" si="0"/>
      </c>
      <c r="O15" s="18">
        <v>715</v>
      </c>
      <c r="P15" s="18">
        <v>732</v>
      </c>
      <c r="Q15" s="19">
        <v>1.6</v>
      </c>
      <c r="R15" s="21">
        <f t="shared" si="1"/>
      </c>
    </row>
    <row r="16" spans="1:18" ht="12.75">
      <c r="A16" s="31" t="s">
        <v>11</v>
      </c>
      <c r="B16" s="52"/>
      <c r="C16" s="14"/>
      <c r="D16" s="14"/>
      <c r="E16" s="14"/>
      <c r="F16" s="14"/>
      <c r="G16" s="24"/>
      <c r="H16" s="40">
        <f>H9+H12</f>
        <v>0</v>
      </c>
      <c r="K16" s="18">
        <v>463</v>
      </c>
      <c r="L16" s="18">
        <v>480</v>
      </c>
      <c r="M16" s="19">
        <v>3</v>
      </c>
      <c r="N16" s="21">
        <f t="shared" si="0"/>
      </c>
      <c r="O16" s="18">
        <v>733</v>
      </c>
      <c r="P16" s="18">
        <v>750</v>
      </c>
      <c r="Q16" s="19">
        <v>1.5</v>
      </c>
      <c r="R16" s="21">
        <f t="shared" si="1"/>
      </c>
    </row>
    <row r="17" spans="1:18" ht="12.75">
      <c r="A17" s="34" t="s">
        <v>46</v>
      </c>
      <c r="B17" s="9" t="s">
        <v>31</v>
      </c>
      <c r="C17" s="15"/>
      <c r="D17" s="15"/>
      <c r="E17" s="15"/>
      <c r="F17" s="15"/>
      <c r="G17" s="24"/>
      <c r="H17" s="27"/>
      <c r="K17" s="18">
        <v>481</v>
      </c>
      <c r="L17" s="18">
        <v>498</v>
      </c>
      <c r="M17" s="19">
        <v>2.9</v>
      </c>
      <c r="N17" s="21">
        <f t="shared" si="0"/>
      </c>
      <c r="O17" s="18">
        <v>751</v>
      </c>
      <c r="P17" s="18">
        <v>768</v>
      </c>
      <c r="Q17" s="19">
        <v>1.4</v>
      </c>
      <c r="R17" s="21">
        <f t="shared" si="1"/>
      </c>
    </row>
    <row r="18" spans="1:18" ht="12.75">
      <c r="A18" s="34" t="s">
        <v>12</v>
      </c>
      <c r="B18" s="9" t="s">
        <v>31</v>
      </c>
      <c r="C18" s="15"/>
      <c r="D18" s="15"/>
      <c r="E18" s="15"/>
      <c r="F18" s="15"/>
      <c r="G18" s="24"/>
      <c r="H18" s="27"/>
      <c r="K18" s="18">
        <v>499</v>
      </c>
      <c r="L18" s="18">
        <v>516</v>
      </c>
      <c r="M18" s="19">
        <v>2.8</v>
      </c>
      <c r="N18" s="21">
        <f t="shared" si="0"/>
      </c>
      <c r="O18" s="18">
        <v>769</v>
      </c>
      <c r="P18" s="18">
        <v>786</v>
      </c>
      <c r="Q18" s="19">
        <v>1.3</v>
      </c>
      <c r="R18" s="21">
        <f>IF(O18&lt;=$L$2,IF($L$2&lt;=P18,Q18,""),"")</f>
      </c>
    </row>
    <row r="19" spans="1:18" ht="12.75">
      <c r="A19" s="34" t="s">
        <v>13</v>
      </c>
      <c r="B19" s="9"/>
      <c r="C19" s="15"/>
      <c r="D19" s="15"/>
      <c r="E19" s="15"/>
      <c r="F19" s="15"/>
      <c r="G19" s="24"/>
      <c r="H19" s="27" t="s">
        <v>28</v>
      </c>
      <c r="K19" s="18">
        <v>517</v>
      </c>
      <c r="L19" s="18">
        <v>534</v>
      </c>
      <c r="M19" s="19">
        <v>2.7</v>
      </c>
      <c r="N19" s="21">
        <f t="shared" si="0"/>
      </c>
      <c r="O19" s="18">
        <v>787</v>
      </c>
      <c r="P19" s="18">
        <v>804</v>
      </c>
      <c r="Q19" s="19">
        <v>1.2</v>
      </c>
      <c r="R19" s="21">
        <f>IF(O19&lt;=$L$2,IF($L$2&lt;=P19,Q19,""),"")</f>
      </c>
    </row>
    <row r="20" spans="1:18" ht="12.75">
      <c r="A20" s="34" t="s">
        <v>22</v>
      </c>
      <c r="B20" s="9"/>
      <c r="C20" s="15"/>
      <c r="D20" s="15"/>
      <c r="E20" s="15"/>
      <c r="F20" s="15"/>
      <c r="G20" s="24"/>
      <c r="H20" s="33" t="str">
        <f>IF(H9&gt;=200,IF(H12&gt;=100,"ja","nein"),"nein")</f>
        <v>nein</v>
      </c>
      <c r="K20" s="18">
        <v>535</v>
      </c>
      <c r="L20" s="18">
        <v>552</v>
      </c>
      <c r="M20" s="19">
        <v>2.6</v>
      </c>
      <c r="N20" s="21">
        <f t="shared" si="0"/>
      </c>
      <c r="O20" s="18">
        <v>805</v>
      </c>
      <c r="P20" s="18">
        <v>822</v>
      </c>
      <c r="Q20" s="19">
        <v>1.1</v>
      </c>
      <c r="R20" s="21">
        <f>IF(O20&lt;=$L$2,IF($L$2&lt;=P20,Q20,""),"")</f>
      </c>
    </row>
    <row r="21" spans="1:18" ht="12.75">
      <c r="A21" s="34" t="s">
        <v>14</v>
      </c>
      <c r="B21" s="9"/>
      <c r="C21" s="15"/>
      <c r="D21" s="15"/>
      <c r="E21" s="15"/>
      <c r="F21" s="15"/>
      <c r="G21" s="24"/>
      <c r="H21" s="27"/>
      <c r="K21" s="18"/>
      <c r="L21" s="18"/>
      <c r="M21" s="19"/>
      <c r="N21" s="21"/>
      <c r="O21" s="18">
        <v>823</v>
      </c>
      <c r="P21" s="18">
        <v>900</v>
      </c>
      <c r="Q21" s="19">
        <v>1</v>
      </c>
      <c r="R21" s="21">
        <f>IF(O21&lt;=$L$2,IF($L$2&lt;=P21,Q21,""),"")</f>
      </c>
    </row>
    <row r="22" spans="1:18" ht="12.75">
      <c r="A22" s="34" t="s">
        <v>15</v>
      </c>
      <c r="B22" s="9"/>
      <c r="C22" s="15"/>
      <c r="D22" s="15"/>
      <c r="E22" s="15"/>
      <c r="F22" s="15"/>
      <c r="G22" s="24"/>
      <c r="H22" s="27"/>
      <c r="K22" s="18"/>
      <c r="L22" s="18"/>
      <c r="M22" s="19"/>
      <c r="N22" s="21"/>
      <c r="O22"/>
      <c r="P22"/>
      <c r="Q22" s="23"/>
      <c r="R22" s="22"/>
    </row>
    <row r="23" spans="1:18" ht="12.75">
      <c r="A23" s="34" t="s">
        <v>16</v>
      </c>
      <c r="B23" s="53" t="s">
        <v>31</v>
      </c>
      <c r="C23" s="15"/>
      <c r="D23" s="15"/>
      <c r="E23" s="15"/>
      <c r="F23" s="15"/>
      <c r="G23" s="24"/>
      <c r="H23" s="27" t="s">
        <v>27</v>
      </c>
      <c r="K23" s="20" t="s">
        <v>38</v>
      </c>
      <c r="L23" s="25">
        <f>MAX(N6:N20,R5:R21)</f>
        <v>0</v>
      </c>
      <c r="M23" s="19"/>
      <c r="N23" s="21"/>
      <c r="O23"/>
      <c r="P23"/>
      <c r="Q23" s="23"/>
      <c r="R23" s="22"/>
    </row>
    <row r="24" spans="1:8" ht="12.75">
      <c r="A24" s="34" t="s">
        <v>32</v>
      </c>
      <c r="B24" s="54"/>
      <c r="C24" s="15"/>
      <c r="D24" s="15"/>
      <c r="E24" s="15"/>
      <c r="F24" s="15"/>
      <c r="G24" s="24"/>
      <c r="H24" s="35" t="str">
        <f>IF(H20="ja",L23,"------------------")</f>
        <v>------------------</v>
      </c>
    </row>
    <row r="25" spans="1:8" ht="12.75">
      <c r="A25" s="36" t="s">
        <v>17</v>
      </c>
      <c r="B25" s="10" t="s">
        <v>30</v>
      </c>
      <c r="C25" s="16"/>
      <c r="D25" s="16"/>
      <c r="E25" s="16"/>
      <c r="F25" s="16"/>
      <c r="G25" s="24"/>
      <c r="H25" s="27"/>
    </row>
    <row r="26" spans="1:8" ht="12.75">
      <c r="A26" s="36" t="s">
        <v>18</v>
      </c>
      <c r="B26" s="41" t="s">
        <v>56</v>
      </c>
      <c r="C26" s="16"/>
      <c r="D26" s="16"/>
      <c r="E26" s="16"/>
      <c r="F26" s="16"/>
      <c r="G26" s="24"/>
      <c r="H26" s="27"/>
    </row>
    <row r="27" spans="1:8" ht="12.75">
      <c r="A27" s="36" t="s">
        <v>19</v>
      </c>
      <c r="B27" s="41"/>
      <c r="C27" s="16"/>
      <c r="D27" s="16"/>
      <c r="E27" s="16"/>
      <c r="F27" s="16"/>
      <c r="G27" s="24"/>
      <c r="H27" s="27" t="s">
        <v>43</v>
      </c>
    </row>
    <row r="28" spans="1:255" s="4" customFormat="1" ht="12.75">
      <c r="A28" s="36" t="s">
        <v>20</v>
      </c>
      <c r="B28" s="41"/>
      <c r="C28" s="16"/>
      <c r="D28" s="16"/>
      <c r="E28" s="16"/>
      <c r="F28" s="16"/>
      <c r="G28" s="24"/>
      <c r="H28" s="27" t="s">
        <v>44</v>
      </c>
      <c r="IU28" s="5"/>
    </row>
    <row r="29" spans="1:255" s="4" customFormat="1" ht="12.75">
      <c r="A29" s="36" t="s">
        <v>21</v>
      </c>
      <c r="B29" s="37"/>
      <c r="C29" s="16"/>
      <c r="D29" s="16"/>
      <c r="E29" s="16"/>
      <c r="F29" s="16"/>
      <c r="G29" s="24"/>
      <c r="H29" s="27" t="s">
        <v>45</v>
      </c>
      <c r="IU29" s="5"/>
    </row>
    <row r="30" spans="1:255" s="4" customFormat="1" ht="12.75">
      <c r="A30" s="38" t="s">
        <v>50</v>
      </c>
      <c r="B30" s="39" t="s">
        <v>55</v>
      </c>
      <c r="C30" s="17"/>
      <c r="D30" s="17"/>
      <c r="E30" s="17"/>
      <c r="F30" s="17"/>
      <c r="G30" s="24"/>
      <c r="H30" s="27"/>
      <c r="IU30" s="5"/>
    </row>
    <row r="31" spans="1:255" s="4" customFormat="1" ht="12.75">
      <c r="A31" s="38" t="s">
        <v>33</v>
      </c>
      <c r="B31" s="12" t="s">
        <v>34</v>
      </c>
      <c r="C31" s="17"/>
      <c r="D31" s="17"/>
      <c r="E31" s="17"/>
      <c r="F31" s="17"/>
      <c r="G31" s="24"/>
      <c r="H31" s="40">
        <f>COUNTA(C3:F31)</f>
        <v>0</v>
      </c>
      <c r="IU31" s="5"/>
    </row>
    <row r="32" spans="1:8" ht="25.5" customHeight="1">
      <c r="A32" s="45" t="s">
        <v>58</v>
      </c>
      <c r="B32" s="46"/>
      <c r="C32" s="46"/>
      <c r="D32" s="46"/>
      <c r="E32" s="46"/>
      <c r="F32" s="46"/>
      <c r="G32" s="46"/>
      <c r="H32" s="47"/>
    </row>
    <row r="33" spans="1:8" ht="25.5" customHeight="1" thickBot="1">
      <c r="A33" s="48"/>
      <c r="B33" s="49"/>
      <c r="C33" s="49"/>
      <c r="D33" s="49"/>
      <c r="E33" s="49"/>
      <c r="F33" s="49"/>
      <c r="G33" s="49"/>
      <c r="H33" s="50"/>
    </row>
    <row r="34" ht="13.5" thickTop="1"/>
  </sheetData>
  <mergeCells count="6">
    <mergeCell ref="B26:B28"/>
    <mergeCell ref="A1:H1"/>
    <mergeCell ref="A32:H33"/>
    <mergeCell ref="B9:B13"/>
    <mergeCell ref="B14:B16"/>
    <mergeCell ref="B23:B24"/>
  </mergeCells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zoomScale="89" zoomScaleNormal="89" workbookViewId="0" topLeftCell="A1">
      <selection activeCell="C3" sqref="C3"/>
    </sheetView>
  </sheetViews>
  <sheetFormatPr defaultColWidth="11.421875" defaultRowHeight="12.75"/>
  <cols>
    <col min="1" max="1" width="33.57421875" style="3" customWidth="1"/>
    <col min="2" max="2" width="26.8515625" style="2" customWidth="1"/>
    <col min="3" max="6" width="8.7109375" style="4" customWidth="1"/>
    <col min="7" max="7" width="8.7109375" style="2" customWidth="1"/>
    <col min="8" max="8" width="17.140625" style="4" bestFit="1" customWidth="1"/>
    <col min="9" max="10" width="11.421875" style="4" customWidth="1"/>
    <col min="11" max="11" width="18.57421875" style="4" bestFit="1" customWidth="1"/>
    <col min="12" max="12" width="4.421875" style="4" bestFit="1" customWidth="1"/>
    <col min="13" max="14" width="17.140625" style="4" bestFit="1" customWidth="1"/>
    <col min="15" max="16" width="4.421875" style="4" bestFit="1" customWidth="1"/>
    <col min="17" max="18" width="17.140625" style="4" bestFit="1" customWidth="1"/>
    <col min="19" max="254" width="11.421875" style="4" customWidth="1"/>
    <col min="255" max="16384" width="11.421875" style="5" customWidth="1"/>
  </cols>
  <sheetData>
    <row r="1" spans="1:8" s="1" customFormat="1" ht="42" customHeight="1" thickTop="1">
      <c r="A1" s="42" t="s">
        <v>61</v>
      </c>
      <c r="B1" s="43"/>
      <c r="C1" s="43"/>
      <c r="D1" s="43"/>
      <c r="E1" s="43"/>
      <c r="F1" s="43"/>
      <c r="G1" s="43"/>
      <c r="H1" s="44"/>
    </row>
    <row r="2" spans="1:18" s="2" customFormat="1" ht="12.75">
      <c r="A2" s="26"/>
      <c r="B2" s="6"/>
      <c r="C2" s="7" t="s">
        <v>51</v>
      </c>
      <c r="D2" s="7" t="s">
        <v>52</v>
      </c>
      <c r="E2" s="7" t="s">
        <v>53</v>
      </c>
      <c r="F2" s="7" t="s">
        <v>54</v>
      </c>
      <c r="G2" s="7" t="s">
        <v>2</v>
      </c>
      <c r="H2" s="27" t="s">
        <v>23</v>
      </c>
      <c r="K2" s="20" t="s">
        <v>35</v>
      </c>
      <c r="L2" s="20">
        <f>H16</f>
        <v>0</v>
      </c>
      <c r="M2" s="19"/>
      <c r="N2" s="21"/>
      <c r="O2"/>
      <c r="P2"/>
      <c r="Q2" s="23"/>
      <c r="R2" s="22"/>
    </row>
    <row r="3" spans="1:18" ht="12.75">
      <c r="A3" s="28" t="s">
        <v>40</v>
      </c>
      <c r="B3" s="11" t="s">
        <v>29</v>
      </c>
      <c r="C3" s="13"/>
      <c r="D3" s="13"/>
      <c r="E3" s="13"/>
      <c r="F3" s="13"/>
      <c r="G3" s="13"/>
      <c r="H3" s="27"/>
      <c r="K3" s="18"/>
      <c r="L3" s="18"/>
      <c r="M3" s="19"/>
      <c r="N3" s="21" t="s">
        <v>39</v>
      </c>
      <c r="O3"/>
      <c r="P3"/>
      <c r="Q3" s="23"/>
      <c r="R3" s="21" t="s">
        <v>39</v>
      </c>
    </row>
    <row r="4" spans="1:18" ht="12.75">
      <c r="A4" s="28" t="s">
        <v>41</v>
      </c>
      <c r="B4" s="11" t="s">
        <v>29</v>
      </c>
      <c r="C4" s="13"/>
      <c r="D4" s="13"/>
      <c r="E4" s="13"/>
      <c r="F4" s="13"/>
      <c r="G4" s="13"/>
      <c r="H4" s="29"/>
      <c r="K4" s="18" t="s">
        <v>36</v>
      </c>
      <c r="L4" s="18" t="s">
        <v>37</v>
      </c>
      <c r="M4" s="19" t="s">
        <v>27</v>
      </c>
      <c r="N4" s="21" t="s">
        <v>27</v>
      </c>
      <c r="O4" s="18" t="s">
        <v>36</v>
      </c>
      <c r="P4" s="18" t="s">
        <v>37</v>
      </c>
      <c r="Q4" s="19" t="s">
        <v>27</v>
      </c>
      <c r="R4" s="21" t="s">
        <v>27</v>
      </c>
    </row>
    <row r="5" spans="1:18" ht="12.75">
      <c r="A5" s="28" t="s">
        <v>0</v>
      </c>
      <c r="B5" s="11" t="s">
        <v>29</v>
      </c>
      <c r="C5" s="13"/>
      <c r="D5" s="13"/>
      <c r="E5" s="13"/>
      <c r="F5" s="13"/>
      <c r="G5" s="13"/>
      <c r="H5" s="27"/>
      <c r="R5" s="21">
        <f>IF(O6&lt;=$L$2,IF($L$2&lt;=P6,Q6,""),"")</f>
      </c>
    </row>
    <row r="6" spans="1:18" ht="12.75">
      <c r="A6" s="28" t="s">
        <v>48</v>
      </c>
      <c r="B6" s="11" t="s">
        <v>49</v>
      </c>
      <c r="C6" s="24"/>
      <c r="D6" s="24"/>
      <c r="E6" s="24"/>
      <c r="F6" s="24"/>
      <c r="G6" s="13"/>
      <c r="H6" s="30"/>
      <c r="K6" s="18">
        <v>300</v>
      </c>
      <c r="L6" s="18">
        <v>300</v>
      </c>
      <c r="M6" s="19">
        <v>4</v>
      </c>
      <c r="N6" s="21">
        <f>IF(K6&lt;=$L$2,IF($L$2&lt;=L6,M6,""),"")</f>
      </c>
      <c r="O6" s="18">
        <v>553</v>
      </c>
      <c r="P6" s="18">
        <v>570</v>
      </c>
      <c r="Q6" s="19">
        <v>2.5</v>
      </c>
      <c r="R6" s="21"/>
    </row>
    <row r="7" spans="1:18" ht="12.75">
      <c r="A7" s="28" t="s">
        <v>42</v>
      </c>
      <c r="B7" s="11" t="s">
        <v>29</v>
      </c>
      <c r="C7" s="13"/>
      <c r="D7" s="13"/>
      <c r="E7" s="13"/>
      <c r="F7" s="13"/>
      <c r="G7" s="13"/>
      <c r="H7" s="27"/>
      <c r="K7" s="18">
        <v>301</v>
      </c>
      <c r="L7" s="18">
        <v>318</v>
      </c>
      <c r="M7" s="19">
        <v>3.9</v>
      </c>
      <c r="N7" s="21">
        <f aca="true" t="shared" si="0" ref="N7:N20">IF(K7&lt;=$L$2,IF($L$2&lt;=L7,M7,""),"")</f>
      </c>
      <c r="O7" s="18">
        <v>571</v>
      </c>
      <c r="P7" s="18">
        <v>588</v>
      </c>
      <c r="Q7" s="19">
        <v>2.4</v>
      </c>
      <c r="R7" s="21">
        <f aca="true" t="shared" si="1" ref="R7:R21">IF(O7&lt;=$L$2,IF($L$2&lt;=P7,Q7,""),"")</f>
      </c>
    </row>
    <row r="8" spans="1:18" ht="12.75">
      <c r="A8" s="31" t="s">
        <v>3</v>
      </c>
      <c r="B8" s="8" t="s">
        <v>30</v>
      </c>
      <c r="C8" s="14"/>
      <c r="D8" s="14"/>
      <c r="E8" s="14"/>
      <c r="F8" s="14"/>
      <c r="G8" s="24"/>
      <c r="H8" s="27" t="s">
        <v>24</v>
      </c>
      <c r="K8" s="18">
        <v>319</v>
      </c>
      <c r="L8" s="18">
        <v>336</v>
      </c>
      <c r="M8" s="19">
        <v>3.8</v>
      </c>
      <c r="N8" s="21">
        <f t="shared" si="0"/>
      </c>
      <c r="O8" s="18">
        <v>589</v>
      </c>
      <c r="P8" s="18">
        <v>606</v>
      </c>
      <c r="Q8" s="19">
        <v>2.3</v>
      </c>
      <c r="R8" s="21">
        <f t="shared" si="1"/>
      </c>
    </row>
    <row r="9" spans="1:18" ht="12.75">
      <c r="A9" s="31" t="s">
        <v>4</v>
      </c>
      <c r="B9" s="51" t="s">
        <v>47</v>
      </c>
      <c r="C9" s="14"/>
      <c r="D9" s="14"/>
      <c r="E9" s="14"/>
      <c r="F9" s="14"/>
      <c r="G9" s="24"/>
      <c r="H9" s="30">
        <f>(SUM(C3:F4)*2+SUM(C5:F31))/1.1</f>
        <v>0</v>
      </c>
      <c r="K9" s="18">
        <v>337</v>
      </c>
      <c r="L9" s="18">
        <v>354</v>
      </c>
      <c r="M9" s="19">
        <v>3.7</v>
      </c>
      <c r="N9" s="21">
        <f t="shared" si="0"/>
      </c>
      <c r="O9" s="18">
        <v>607</v>
      </c>
      <c r="P9" s="18">
        <v>624</v>
      </c>
      <c r="Q9" s="19">
        <v>2.2</v>
      </c>
      <c r="R9" s="21">
        <f t="shared" si="1"/>
      </c>
    </row>
    <row r="10" spans="1:18" ht="12.75">
      <c r="A10" s="31" t="s">
        <v>5</v>
      </c>
      <c r="B10" s="51"/>
      <c r="C10" s="14"/>
      <c r="D10" s="14"/>
      <c r="E10" s="14"/>
      <c r="F10" s="14"/>
      <c r="G10" s="24"/>
      <c r="H10" s="27"/>
      <c r="K10" s="18">
        <v>355</v>
      </c>
      <c r="L10" s="18">
        <v>372</v>
      </c>
      <c r="M10" s="19">
        <v>3.6</v>
      </c>
      <c r="N10" s="21">
        <f t="shared" si="0"/>
      </c>
      <c r="O10" s="18">
        <v>625</v>
      </c>
      <c r="P10" s="18">
        <v>642</v>
      </c>
      <c r="Q10" s="19">
        <v>2.1</v>
      </c>
      <c r="R10" s="21">
        <f t="shared" si="1"/>
      </c>
    </row>
    <row r="11" spans="1:18" ht="12.75">
      <c r="A11" s="31" t="s">
        <v>6</v>
      </c>
      <c r="B11" s="51"/>
      <c r="C11" s="14"/>
      <c r="D11" s="14"/>
      <c r="E11" s="14"/>
      <c r="F11" s="14"/>
      <c r="G11" s="24"/>
      <c r="H11" s="27" t="s">
        <v>25</v>
      </c>
      <c r="K11" s="18">
        <v>373</v>
      </c>
      <c r="L11" s="18">
        <v>390</v>
      </c>
      <c r="M11" s="19">
        <v>3.5</v>
      </c>
      <c r="N11" s="21">
        <f t="shared" si="0"/>
      </c>
      <c r="O11" s="18">
        <v>643</v>
      </c>
      <c r="P11" s="18">
        <v>660</v>
      </c>
      <c r="Q11" s="19">
        <v>2</v>
      </c>
      <c r="R11" s="21">
        <f t="shared" si="1"/>
      </c>
    </row>
    <row r="12" spans="1:18" ht="12.75">
      <c r="A12" s="31" t="s">
        <v>7</v>
      </c>
      <c r="B12" s="51"/>
      <c r="C12" s="14"/>
      <c r="D12" s="14"/>
      <c r="E12" s="14"/>
      <c r="F12" s="14"/>
      <c r="G12" s="24"/>
      <c r="H12" s="32">
        <f>4*(G3+G4+G5+G6+G7)</f>
        <v>0</v>
      </c>
      <c r="K12" s="18">
        <v>391</v>
      </c>
      <c r="L12" s="18">
        <v>408</v>
      </c>
      <c r="M12" s="19">
        <v>3.4</v>
      </c>
      <c r="N12" s="21">
        <f t="shared" si="0"/>
      </c>
      <c r="O12" s="18">
        <v>661</v>
      </c>
      <c r="P12" s="18">
        <v>678</v>
      </c>
      <c r="Q12" s="19">
        <v>1.9</v>
      </c>
      <c r="R12" s="21">
        <f t="shared" si="1"/>
      </c>
    </row>
    <row r="13" spans="1:18" ht="12.75">
      <c r="A13" s="31" t="s">
        <v>8</v>
      </c>
      <c r="B13" s="51"/>
      <c r="C13" s="14"/>
      <c r="D13" s="14"/>
      <c r="E13" s="14"/>
      <c r="F13" s="14"/>
      <c r="G13" s="24"/>
      <c r="H13" s="27"/>
      <c r="K13" s="18">
        <v>409</v>
      </c>
      <c r="L13" s="18">
        <v>426</v>
      </c>
      <c r="M13" s="19">
        <v>3.3</v>
      </c>
      <c r="N13" s="21">
        <f t="shared" si="0"/>
      </c>
      <c r="O13" s="18">
        <v>679</v>
      </c>
      <c r="P13" s="18">
        <v>696</v>
      </c>
      <c r="Q13" s="19">
        <v>1.8</v>
      </c>
      <c r="R13" s="21">
        <f t="shared" si="1"/>
      </c>
    </row>
    <row r="14" spans="1:18" ht="12.75">
      <c r="A14" s="31" t="s">
        <v>9</v>
      </c>
      <c r="B14" s="52" t="s">
        <v>31</v>
      </c>
      <c r="C14" s="14"/>
      <c r="D14" s="14"/>
      <c r="E14" s="14"/>
      <c r="F14" s="14"/>
      <c r="G14" s="24"/>
      <c r="H14" s="27"/>
      <c r="K14" s="18">
        <v>427</v>
      </c>
      <c r="L14" s="18">
        <v>444</v>
      </c>
      <c r="M14" s="19">
        <v>3.2</v>
      </c>
      <c r="N14" s="21">
        <f t="shared" si="0"/>
      </c>
      <c r="O14" s="18">
        <v>697</v>
      </c>
      <c r="P14" s="18">
        <v>714</v>
      </c>
      <c r="Q14" s="19">
        <v>1.7</v>
      </c>
      <c r="R14" s="21">
        <f t="shared" si="1"/>
      </c>
    </row>
    <row r="15" spans="1:18" ht="12.75">
      <c r="A15" s="31" t="s">
        <v>10</v>
      </c>
      <c r="B15" s="52"/>
      <c r="C15" s="14"/>
      <c r="D15" s="14"/>
      <c r="E15" s="14"/>
      <c r="F15" s="14"/>
      <c r="G15" s="24"/>
      <c r="H15" s="27" t="s">
        <v>26</v>
      </c>
      <c r="K15" s="18">
        <v>445</v>
      </c>
      <c r="L15" s="18">
        <v>462</v>
      </c>
      <c r="M15" s="19">
        <v>3.1</v>
      </c>
      <c r="N15" s="21">
        <f t="shared" si="0"/>
      </c>
      <c r="O15" s="18">
        <v>715</v>
      </c>
      <c r="P15" s="18">
        <v>732</v>
      </c>
      <c r="Q15" s="19">
        <v>1.6</v>
      </c>
      <c r="R15" s="21">
        <f t="shared" si="1"/>
      </c>
    </row>
    <row r="16" spans="1:18" ht="12.75">
      <c r="A16" s="31" t="s">
        <v>11</v>
      </c>
      <c r="B16" s="52"/>
      <c r="C16" s="14"/>
      <c r="D16" s="14"/>
      <c r="E16" s="14"/>
      <c r="F16" s="14"/>
      <c r="G16" s="24"/>
      <c r="H16" s="40">
        <f>H9+H12</f>
        <v>0</v>
      </c>
      <c r="K16" s="18">
        <v>463</v>
      </c>
      <c r="L16" s="18">
        <v>480</v>
      </c>
      <c r="M16" s="19">
        <v>3</v>
      </c>
      <c r="N16" s="21">
        <f t="shared" si="0"/>
      </c>
      <c r="O16" s="18">
        <v>733</v>
      </c>
      <c r="P16" s="18">
        <v>750</v>
      </c>
      <c r="Q16" s="19">
        <v>1.5</v>
      </c>
      <c r="R16" s="21">
        <f t="shared" si="1"/>
      </c>
    </row>
    <row r="17" spans="1:18" ht="12.75">
      <c r="A17" s="34" t="s">
        <v>46</v>
      </c>
      <c r="B17" s="9" t="s">
        <v>31</v>
      </c>
      <c r="C17" s="15"/>
      <c r="D17" s="15"/>
      <c r="E17" s="15"/>
      <c r="F17" s="15"/>
      <c r="G17" s="24"/>
      <c r="H17" s="27"/>
      <c r="K17" s="18">
        <v>481</v>
      </c>
      <c r="L17" s="18">
        <v>498</v>
      </c>
      <c r="M17" s="19">
        <v>2.9</v>
      </c>
      <c r="N17" s="21">
        <f t="shared" si="0"/>
      </c>
      <c r="O17" s="18">
        <v>751</v>
      </c>
      <c r="P17" s="18">
        <v>768</v>
      </c>
      <c r="Q17" s="19">
        <v>1.4</v>
      </c>
      <c r="R17" s="21">
        <f t="shared" si="1"/>
      </c>
    </row>
    <row r="18" spans="1:18" ht="12.75">
      <c r="A18" s="34" t="s">
        <v>12</v>
      </c>
      <c r="B18" s="9" t="s">
        <v>31</v>
      </c>
      <c r="C18" s="15"/>
      <c r="D18" s="15"/>
      <c r="E18" s="15"/>
      <c r="F18" s="15"/>
      <c r="G18" s="24"/>
      <c r="H18" s="27"/>
      <c r="K18" s="18">
        <v>499</v>
      </c>
      <c r="L18" s="18">
        <v>516</v>
      </c>
      <c r="M18" s="19">
        <v>2.8</v>
      </c>
      <c r="N18" s="21">
        <f t="shared" si="0"/>
      </c>
      <c r="O18" s="18">
        <v>769</v>
      </c>
      <c r="P18" s="18">
        <v>786</v>
      </c>
      <c r="Q18" s="19">
        <v>1.3</v>
      </c>
      <c r="R18" s="21">
        <f t="shared" si="1"/>
      </c>
    </row>
    <row r="19" spans="1:18" ht="12.75">
      <c r="A19" s="34" t="s">
        <v>13</v>
      </c>
      <c r="B19" s="9"/>
      <c r="C19" s="15"/>
      <c r="D19" s="15"/>
      <c r="E19" s="15"/>
      <c r="F19" s="15"/>
      <c r="G19" s="24"/>
      <c r="H19" s="27" t="s">
        <v>28</v>
      </c>
      <c r="K19" s="18">
        <v>517</v>
      </c>
      <c r="L19" s="18">
        <v>534</v>
      </c>
      <c r="M19" s="19">
        <v>2.7</v>
      </c>
      <c r="N19" s="21">
        <f t="shared" si="0"/>
      </c>
      <c r="O19" s="18">
        <v>787</v>
      </c>
      <c r="P19" s="18">
        <v>804</v>
      </c>
      <c r="Q19" s="19">
        <v>1.2</v>
      </c>
      <c r="R19" s="21">
        <f t="shared" si="1"/>
      </c>
    </row>
    <row r="20" spans="1:18" ht="12.75">
      <c r="A20" s="34" t="s">
        <v>22</v>
      </c>
      <c r="B20" s="9"/>
      <c r="C20" s="15"/>
      <c r="D20" s="15"/>
      <c r="E20" s="15"/>
      <c r="F20" s="15"/>
      <c r="G20" s="24"/>
      <c r="H20" s="33" t="str">
        <f>IF(H9&gt;=200,IF(H12&gt;=100,"ja","nein"),"nein")</f>
        <v>nein</v>
      </c>
      <c r="K20" s="18">
        <v>535</v>
      </c>
      <c r="L20" s="18">
        <v>552</v>
      </c>
      <c r="M20" s="19">
        <v>2.6</v>
      </c>
      <c r="N20" s="21">
        <f t="shared" si="0"/>
      </c>
      <c r="O20" s="18">
        <v>805</v>
      </c>
      <c r="P20" s="18">
        <v>822</v>
      </c>
      <c r="Q20" s="19">
        <v>1.1</v>
      </c>
      <c r="R20" s="21">
        <f t="shared" si="1"/>
      </c>
    </row>
    <row r="21" spans="1:18" ht="12.75">
      <c r="A21" s="34" t="s">
        <v>14</v>
      </c>
      <c r="B21" s="9"/>
      <c r="C21" s="15"/>
      <c r="D21" s="15"/>
      <c r="E21" s="15"/>
      <c r="F21" s="15"/>
      <c r="G21" s="24"/>
      <c r="H21" s="27"/>
      <c r="K21" s="18"/>
      <c r="L21" s="18"/>
      <c r="M21" s="19"/>
      <c r="N21" s="21"/>
      <c r="O21" s="18">
        <v>823</v>
      </c>
      <c r="P21" s="18">
        <v>900</v>
      </c>
      <c r="Q21" s="19">
        <v>1</v>
      </c>
      <c r="R21" s="21">
        <f t="shared" si="1"/>
      </c>
    </row>
    <row r="22" spans="1:18" ht="12.75">
      <c r="A22" s="34" t="s">
        <v>15</v>
      </c>
      <c r="B22" s="9"/>
      <c r="C22" s="15"/>
      <c r="D22" s="15"/>
      <c r="E22" s="15"/>
      <c r="F22" s="15"/>
      <c r="G22" s="24"/>
      <c r="H22" s="27"/>
      <c r="K22" s="18"/>
      <c r="L22" s="18"/>
      <c r="M22" s="19"/>
      <c r="N22" s="21"/>
      <c r="O22"/>
      <c r="P22"/>
      <c r="Q22" s="23"/>
      <c r="R22" s="22"/>
    </row>
    <row r="23" spans="1:18" ht="12.75">
      <c r="A23" s="34" t="s">
        <v>16</v>
      </c>
      <c r="B23" s="55" t="s">
        <v>31</v>
      </c>
      <c r="C23" s="15"/>
      <c r="D23" s="15"/>
      <c r="E23" s="15"/>
      <c r="F23" s="15"/>
      <c r="G23" s="24"/>
      <c r="H23" s="27" t="s">
        <v>27</v>
      </c>
      <c r="K23" s="20" t="s">
        <v>38</v>
      </c>
      <c r="L23" s="25">
        <f>MAX(N6:N20,R5:R21)</f>
        <v>0</v>
      </c>
      <c r="M23" s="19"/>
      <c r="N23" s="21"/>
      <c r="O23"/>
      <c r="P23"/>
      <c r="Q23" s="23"/>
      <c r="R23" s="22"/>
    </row>
    <row r="24" spans="1:8" ht="12.75">
      <c r="A24" s="34" t="s">
        <v>32</v>
      </c>
      <c r="B24" s="56"/>
      <c r="C24" s="15"/>
      <c r="D24" s="15"/>
      <c r="E24" s="15"/>
      <c r="F24" s="15"/>
      <c r="G24" s="24"/>
      <c r="H24" s="35" t="str">
        <f>IF(H20="ja",L23,"------------------")</f>
        <v>------------------</v>
      </c>
    </row>
    <row r="25" spans="1:8" ht="12.75">
      <c r="A25" s="36" t="s">
        <v>17</v>
      </c>
      <c r="B25" s="10" t="s">
        <v>30</v>
      </c>
      <c r="C25" s="16"/>
      <c r="D25" s="16"/>
      <c r="E25" s="16"/>
      <c r="F25" s="16"/>
      <c r="G25" s="24"/>
      <c r="H25" s="27"/>
    </row>
    <row r="26" spans="1:8" ht="12.75">
      <c r="A26" s="36" t="s">
        <v>18</v>
      </c>
      <c r="B26" s="41" t="s">
        <v>57</v>
      </c>
      <c r="C26" s="16"/>
      <c r="D26" s="16"/>
      <c r="E26" s="16"/>
      <c r="F26" s="16"/>
      <c r="G26" s="24"/>
      <c r="H26" s="27"/>
    </row>
    <row r="27" spans="1:8" ht="12.75">
      <c r="A27" s="36" t="s">
        <v>19</v>
      </c>
      <c r="B27" s="41"/>
      <c r="C27" s="16"/>
      <c r="D27" s="16"/>
      <c r="E27" s="16"/>
      <c r="F27" s="16"/>
      <c r="G27" s="24"/>
      <c r="H27" s="27" t="s">
        <v>43</v>
      </c>
    </row>
    <row r="28" spans="1:255" s="4" customFormat="1" ht="12.75">
      <c r="A28" s="36" t="s">
        <v>20</v>
      </c>
      <c r="B28" s="41"/>
      <c r="C28" s="16"/>
      <c r="D28" s="16"/>
      <c r="E28" s="16"/>
      <c r="F28" s="16"/>
      <c r="G28" s="24"/>
      <c r="H28" s="27" t="s">
        <v>44</v>
      </c>
      <c r="IU28" s="5"/>
    </row>
    <row r="29" spans="1:255" s="4" customFormat="1" ht="12.75">
      <c r="A29" s="36" t="s">
        <v>21</v>
      </c>
      <c r="B29" s="37"/>
      <c r="C29" s="16"/>
      <c r="D29" s="16"/>
      <c r="E29" s="16"/>
      <c r="F29" s="16"/>
      <c r="G29" s="24"/>
      <c r="H29" s="27" t="s">
        <v>45</v>
      </c>
      <c r="IU29" s="5"/>
    </row>
    <row r="30" spans="1:255" s="4" customFormat="1" ht="12.75">
      <c r="A30" s="38" t="s">
        <v>50</v>
      </c>
      <c r="B30" s="39" t="s">
        <v>55</v>
      </c>
      <c r="C30" s="17"/>
      <c r="D30" s="17"/>
      <c r="E30" s="17"/>
      <c r="F30" s="17"/>
      <c r="G30" s="24"/>
      <c r="H30" s="27"/>
      <c r="IU30" s="5"/>
    </row>
    <row r="31" spans="1:255" s="4" customFormat="1" ht="12.75">
      <c r="A31" s="38" t="s">
        <v>33</v>
      </c>
      <c r="B31" s="12" t="s">
        <v>34</v>
      </c>
      <c r="C31" s="17"/>
      <c r="D31" s="17"/>
      <c r="E31" s="17"/>
      <c r="F31" s="17"/>
      <c r="G31" s="24"/>
      <c r="H31" s="33">
        <f>COUNTA(C3:F31)</f>
        <v>0</v>
      </c>
      <c r="IU31" s="5"/>
    </row>
    <row r="32" spans="1:8" ht="25.5" customHeight="1">
      <c r="A32" s="45" t="s">
        <v>59</v>
      </c>
      <c r="B32" s="46"/>
      <c r="C32" s="46"/>
      <c r="D32" s="46"/>
      <c r="E32" s="46"/>
      <c r="F32" s="46"/>
      <c r="G32" s="46"/>
      <c r="H32" s="47"/>
    </row>
    <row r="33" spans="1:8" ht="25.5" customHeight="1" thickBot="1">
      <c r="A33" s="48"/>
      <c r="B33" s="49"/>
      <c r="C33" s="49"/>
      <c r="D33" s="49"/>
      <c r="E33" s="49"/>
      <c r="F33" s="49"/>
      <c r="G33" s="49"/>
      <c r="H33" s="50"/>
    </row>
    <row r="34" ht="13.5" thickTop="1"/>
  </sheetData>
  <mergeCells count="6">
    <mergeCell ref="B26:B28"/>
    <mergeCell ref="A1:H1"/>
    <mergeCell ref="A32:H33"/>
    <mergeCell ref="B9:B13"/>
    <mergeCell ref="B14:B16"/>
    <mergeCell ref="B23:B24"/>
  </mergeCells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Döring</dc:creator>
  <cp:keywords/>
  <dc:description/>
  <cp:lastModifiedBy>Bernd Döring</cp:lastModifiedBy>
  <cp:lastPrinted>2005-12-08T13:51:52Z</cp:lastPrinted>
  <dcterms:created xsi:type="dcterms:W3CDTF">2000-01-30T18:05:04Z</dcterms:created>
  <dcterms:modified xsi:type="dcterms:W3CDTF">2014-02-28T12:32:32Z</dcterms:modified>
  <cp:category/>
  <cp:version/>
  <cp:contentType/>
  <cp:contentStatus/>
</cp:coreProperties>
</file>